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APTER139 AND OTHER CHAPTERS\Chap 139\TECH SESSIONS\"/>
    </mc:Choice>
  </mc:AlternateContent>
  <bookViews>
    <workbookView xWindow="0" yWindow="0" windowWidth="17280" windowHeight="72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8" i="1" l="1"/>
  <c r="H38" i="1" s="1"/>
  <c r="D37" i="1"/>
  <c r="H37" i="1" s="1"/>
  <c r="H17" i="1"/>
  <c r="H11" i="1"/>
  <c r="D13" i="1"/>
  <c r="D33" i="1" s="1"/>
  <c r="D7" i="1"/>
  <c r="D27" i="1" s="1"/>
  <c r="D39" i="1" s="1"/>
  <c r="H39" i="1" s="1"/>
  <c r="H27" i="1" l="1"/>
</calcChain>
</file>

<file path=xl/sharedStrings.xml><?xml version="1.0" encoding="utf-8"?>
<sst xmlns="http://schemas.openxmlformats.org/spreadsheetml/2006/main" count="63" uniqueCount="42">
  <si>
    <t>e</t>
  </si>
  <si>
    <t>Mainspring thickness</t>
  </si>
  <si>
    <t>mm</t>
  </si>
  <si>
    <t>Barrel Inside Diameter</t>
  </si>
  <si>
    <t>Mainspring Thickness</t>
  </si>
  <si>
    <t>Barrel Inside Radius</t>
  </si>
  <si>
    <t>1. Start by measuring the inside diameter of the mainspring barrel:</t>
  </si>
  <si>
    <t xml:space="preserve">R = </t>
  </si>
  <si>
    <t>2. Next, measure the outside diameter of the barrel arbor:</t>
  </si>
  <si>
    <t>Arbor Outside Diameter</t>
  </si>
  <si>
    <t>Arbor Radius</t>
  </si>
  <si>
    <t xml:space="preserve">r = </t>
  </si>
  <si>
    <t xml:space="preserve">FYI: Arbor Outside Diameter should be about 1/3rd of the Barrel inside diameter.  </t>
  </si>
  <si>
    <t>3. Next, measure the thickness of the mainspring:</t>
  </si>
  <si>
    <t>3. Finally, measure the width of the mainspring:</t>
  </si>
  <si>
    <t>e =</t>
  </si>
  <si>
    <t>Mainspring Width</t>
  </si>
  <si>
    <t>L =</t>
  </si>
  <si>
    <t>π(R²-r²)</t>
  </si>
  <si>
    <r>
      <t>2</t>
    </r>
    <r>
      <rPr>
        <sz val="14"/>
        <color theme="1"/>
        <rFont val="Calibri"/>
        <family val="2"/>
      </rPr>
      <t>·e</t>
    </r>
  </si>
  <si>
    <t>from this we calculate the radius</t>
  </si>
  <si>
    <t>We calculate this as:</t>
  </si>
  <si>
    <t>FYI: Mainspring thickness should be about 1/100th of Barrel Inside Diameter.</t>
  </si>
  <si>
    <t>Calculation for Mainspring Length is:</t>
  </si>
  <si>
    <t>Mainspring Length equals:</t>
  </si>
  <si>
    <t>Calculation for "k-factor" is:</t>
  </si>
  <si>
    <t>k =</t>
  </si>
  <si>
    <t>r</t>
  </si>
  <si>
    <t>FYI: Optimal range for the k-factor is between 10 and 14.</t>
  </si>
  <si>
    <t>k-factor equals:</t>
  </si>
  <si>
    <t>A. MEASUREMENTS</t>
  </si>
  <si>
    <t>B. MAINSPRING LENGTH</t>
  </si>
  <si>
    <t>C. K-FACTOR</t>
  </si>
  <si>
    <t>D. ORDERING</t>
  </si>
  <si>
    <t>Metric</t>
  </si>
  <si>
    <t>Mainspring width</t>
  </si>
  <si>
    <t>Mainspring length</t>
  </si>
  <si>
    <t>Inches</t>
  </si>
  <si>
    <t>"</t>
  </si>
  <si>
    <t>in inches</t>
  </si>
  <si>
    <t>End Style</t>
  </si>
  <si>
    <t>&lt;specify&gt;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</si>
</sst>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2" fontId="2" fillId="0" borderId="0" xfId="0" applyNumberFormat="1" applyFont="1"/>
    <xf numFmtId="0" fontId="0" fillId="0" borderId="2" xfId="0" applyBorder="1"/>
    <xf numFmtId="0" fontId="1" fillId="0" borderId="0" xfId="0" applyFont="1" applyAlignment="1">
      <alignment horizontal="left" vertical="center"/>
    </xf>
    <xf numFmtId="1" fontId="0" fillId="0" borderId="0" xfId="0" applyNumberFormat="1"/>
    <xf numFmtId="1" fontId="1" fillId="0" borderId="0" xfId="0" applyNumberFormat="1" applyFont="1"/>
    <xf numFmtId="0" fontId="5" fillId="0" borderId="0" xfId="0" applyFont="1"/>
    <xf numFmtId="0" fontId="1" fillId="2" borderId="1" xfId="0" applyFont="1" applyFill="1" applyBorder="1"/>
    <xf numFmtId="0" fontId="6" fillId="0" borderId="0" xfId="0" applyFont="1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L17" sqref="L17"/>
    </sheetView>
  </sheetViews>
  <sheetFormatPr defaultRowHeight="14.4" x14ac:dyDescent="0.3"/>
  <cols>
    <col min="1" max="2" width="4.6640625" customWidth="1"/>
    <col min="3" max="3" width="35.5546875" customWidth="1"/>
    <col min="4" max="4" width="6.6640625" customWidth="1"/>
    <col min="5" max="5" width="4.88671875" customWidth="1"/>
    <col min="6" max="6" width="6.44140625" customWidth="1"/>
    <col min="7" max="7" width="37.5546875" customWidth="1"/>
    <col min="8" max="8" width="7.5546875" customWidth="1"/>
    <col min="9" max="9" width="4.88671875" customWidth="1"/>
  </cols>
  <sheetData>
    <row r="1" spans="1:9" ht="18" x14ac:dyDescent="0.35">
      <c r="A1" s="10" t="s">
        <v>30</v>
      </c>
    </row>
    <row r="3" spans="1:9" ht="15" customHeight="1" x14ac:dyDescent="0.3">
      <c r="A3" t="s">
        <v>6</v>
      </c>
    </row>
    <row r="4" spans="1:9" ht="15" customHeight="1" x14ac:dyDescent="0.3"/>
    <row r="5" spans="1:9" ht="15" customHeight="1" x14ac:dyDescent="0.3">
      <c r="C5" s="1" t="s">
        <v>3</v>
      </c>
      <c r="D5" s="11">
        <v>11.51</v>
      </c>
      <c r="E5" s="1" t="s">
        <v>2</v>
      </c>
    </row>
    <row r="6" spans="1:9" ht="15" customHeight="1" x14ac:dyDescent="0.3">
      <c r="C6" s="3" t="s">
        <v>20</v>
      </c>
    </row>
    <row r="7" spans="1:9" ht="15" customHeight="1" x14ac:dyDescent="0.3">
      <c r="B7" t="s">
        <v>7</v>
      </c>
      <c r="C7" t="s">
        <v>5</v>
      </c>
      <c r="D7" s="2">
        <f>D5/2</f>
        <v>5.7549999999999999</v>
      </c>
      <c r="E7" t="s">
        <v>2</v>
      </c>
    </row>
    <row r="8" spans="1:9" ht="15" customHeight="1" x14ac:dyDescent="0.3"/>
    <row r="9" spans="1:9" ht="15" customHeight="1" x14ac:dyDescent="0.3">
      <c r="A9" t="s">
        <v>8</v>
      </c>
      <c r="G9" s="17" t="s">
        <v>12</v>
      </c>
    </row>
    <row r="10" spans="1:9" ht="15" customHeight="1" x14ac:dyDescent="0.3">
      <c r="G10" s="17"/>
    </row>
    <row r="11" spans="1:9" ht="15" customHeight="1" x14ac:dyDescent="0.3">
      <c r="C11" s="1" t="s">
        <v>9</v>
      </c>
      <c r="D11" s="11">
        <v>3.92</v>
      </c>
      <c r="E11" s="1" t="s">
        <v>2</v>
      </c>
      <c r="G11" s="4" t="s">
        <v>21</v>
      </c>
      <c r="H11" s="5">
        <f>D5*(1/3)</f>
        <v>3.8366666666666664</v>
      </c>
      <c r="I11" s="4" t="s">
        <v>2</v>
      </c>
    </row>
    <row r="12" spans="1:9" ht="15" customHeight="1" x14ac:dyDescent="0.3">
      <c r="C12" s="3" t="s">
        <v>20</v>
      </c>
    </row>
    <row r="13" spans="1:9" ht="15" customHeight="1" x14ac:dyDescent="0.3">
      <c r="B13" t="s">
        <v>11</v>
      </c>
      <c r="C13" t="s">
        <v>10</v>
      </c>
      <c r="D13" s="2">
        <f>D11/2</f>
        <v>1.96</v>
      </c>
      <c r="E13" t="s">
        <v>2</v>
      </c>
    </row>
    <row r="14" spans="1:9" ht="15" customHeight="1" x14ac:dyDescent="0.3">
      <c r="D14" s="2"/>
    </row>
    <row r="15" spans="1:9" ht="15" customHeight="1" x14ac:dyDescent="0.3">
      <c r="A15" t="s">
        <v>13</v>
      </c>
      <c r="G15" s="17" t="s">
        <v>22</v>
      </c>
    </row>
    <row r="16" spans="1:9" ht="15" customHeight="1" x14ac:dyDescent="0.3">
      <c r="G16" s="17"/>
    </row>
    <row r="17" spans="1:9" ht="15" customHeight="1" x14ac:dyDescent="0.3">
      <c r="B17" t="s">
        <v>15</v>
      </c>
      <c r="C17" s="7" t="s">
        <v>4</v>
      </c>
      <c r="D17" s="11">
        <v>0.13300000000000001</v>
      </c>
      <c r="E17" s="1" t="s">
        <v>2</v>
      </c>
      <c r="G17" s="4" t="s">
        <v>21</v>
      </c>
      <c r="H17" s="5">
        <f>D5/100</f>
        <v>0.11509999999999999</v>
      </c>
      <c r="I17" s="4" t="s">
        <v>2</v>
      </c>
    </row>
    <row r="18" spans="1:9" ht="15" customHeight="1" x14ac:dyDescent="0.3"/>
    <row r="19" spans="1:9" ht="15" customHeight="1" x14ac:dyDescent="0.3">
      <c r="A19" t="s">
        <v>14</v>
      </c>
    </row>
    <row r="21" spans="1:9" x14ac:dyDescent="0.3">
      <c r="C21" s="7" t="s">
        <v>16</v>
      </c>
      <c r="D21" s="11">
        <v>1.31</v>
      </c>
      <c r="E21" s="1" t="s">
        <v>2</v>
      </c>
    </row>
    <row r="22" spans="1:9" ht="15" thickBot="1" x14ac:dyDescent="0.35">
      <c r="A22" s="6"/>
      <c r="B22" s="6"/>
      <c r="C22" s="6"/>
      <c r="D22" s="6"/>
      <c r="E22" s="6"/>
      <c r="F22" s="6"/>
      <c r="G22" s="6"/>
      <c r="H22" s="6"/>
      <c r="I22" s="6"/>
    </row>
    <row r="23" spans="1:9" ht="18.600000000000001" thickTop="1" x14ac:dyDescent="0.35">
      <c r="A23" s="10" t="s">
        <v>31</v>
      </c>
    </row>
    <row r="24" spans="1:9" ht="18" x14ac:dyDescent="0.35">
      <c r="C24" s="16" t="s">
        <v>23</v>
      </c>
      <c r="D24" s="18" t="s">
        <v>17</v>
      </c>
      <c r="E24" s="19" t="s">
        <v>18</v>
      </c>
      <c r="F24" s="19"/>
    </row>
    <row r="25" spans="1:9" ht="18" x14ac:dyDescent="0.35">
      <c r="C25" s="16"/>
      <c r="D25" s="18"/>
      <c r="E25" s="20" t="s">
        <v>19</v>
      </c>
      <c r="F25" s="20"/>
    </row>
    <row r="27" spans="1:9" x14ac:dyDescent="0.3">
      <c r="C27" s="1" t="s">
        <v>24</v>
      </c>
      <c r="D27" s="9">
        <f>(((PI()*(D7*D7))-(PI()*(D13*D13)))/2)*(1/D17)</f>
        <v>345.7928003333825</v>
      </c>
      <c r="E27" s="1" t="s">
        <v>2</v>
      </c>
      <c r="G27" s="15" t="s">
        <v>39</v>
      </c>
      <c r="H27" s="14">
        <f>D27/25.4</f>
        <v>13.613889776904823</v>
      </c>
      <c r="I27" s="13" t="s">
        <v>38</v>
      </c>
    </row>
    <row r="28" spans="1:9" ht="15" thickBot="1" x14ac:dyDescent="0.35">
      <c r="A28" s="6"/>
      <c r="B28" s="6"/>
      <c r="C28" s="6"/>
      <c r="D28" s="6"/>
      <c r="E28" s="6"/>
      <c r="F28" s="6"/>
      <c r="G28" s="6"/>
      <c r="H28" s="6"/>
      <c r="I28" s="6"/>
    </row>
    <row r="29" spans="1:9" ht="18.600000000000001" thickTop="1" x14ac:dyDescent="0.35">
      <c r="A29" s="10" t="s">
        <v>32</v>
      </c>
    </row>
    <row r="30" spans="1:9" ht="18" x14ac:dyDescent="0.35">
      <c r="C30" s="16" t="s">
        <v>25</v>
      </c>
      <c r="D30" s="18" t="s">
        <v>26</v>
      </c>
      <c r="E30" s="19" t="s">
        <v>27</v>
      </c>
      <c r="F30" s="19"/>
      <c r="G30" s="17" t="s">
        <v>28</v>
      </c>
    </row>
    <row r="31" spans="1:9" ht="18" x14ac:dyDescent="0.35">
      <c r="C31" s="16"/>
      <c r="D31" s="18"/>
      <c r="E31" s="20" t="s">
        <v>0</v>
      </c>
      <c r="F31" s="20"/>
      <c r="G31" s="17"/>
    </row>
    <row r="33" spans="1:9" x14ac:dyDescent="0.3">
      <c r="C33" s="1" t="s">
        <v>29</v>
      </c>
      <c r="D33" s="9">
        <f>D13/D17</f>
        <v>14.736842105263158</v>
      </c>
      <c r="E33" s="1"/>
    </row>
    <row r="34" spans="1:9" ht="15" thickBot="1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ht="18.600000000000001" thickTop="1" x14ac:dyDescent="0.35">
      <c r="A35" s="10" t="s">
        <v>33</v>
      </c>
    </row>
    <row r="36" spans="1:9" x14ac:dyDescent="0.3">
      <c r="D36" s="21" t="s">
        <v>34</v>
      </c>
      <c r="E36" s="21"/>
      <c r="F36" s="12"/>
      <c r="H36" s="21" t="s">
        <v>37</v>
      </c>
      <c r="I36" s="21"/>
    </row>
    <row r="37" spans="1:9" x14ac:dyDescent="0.3">
      <c r="C37" s="15" t="s">
        <v>35</v>
      </c>
      <c r="D37">
        <f>D21</f>
        <v>1.31</v>
      </c>
      <c r="E37" t="s">
        <v>2</v>
      </c>
      <c r="G37" s="15" t="s">
        <v>35</v>
      </c>
      <c r="H37">
        <f>D37/25.4</f>
        <v>5.1574803149606302E-2</v>
      </c>
      <c r="I37" s="13" t="s">
        <v>38</v>
      </c>
    </row>
    <row r="38" spans="1:9" x14ac:dyDescent="0.3">
      <c r="C38" s="15" t="s">
        <v>1</v>
      </c>
      <c r="D38">
        <f>D17</f>
        <v>0.13300000000000001</v>
      </c>
      <c r="E38" t="s">
        <v>2</v>
      </c>
      <c r="G38" s="15" t="s">
        <v>1</v>
      </c>
      <c r="H38">
        <f>D38/25.4</f>
        <v>5.2362204724409455E-3</v>
      </c>
      <c r="I38" s="13" t="s">
        <v>38</v>
      </c>
    </row>
    <row r="39" spans="1:9" x14ac:dyDescent="0.3">
      <c r="C39" s="15" t="s">
        <v>36</v>
      </c>
      <c r="D39" s="8">
        <f>D27</f>
        <v>345.7928003333825</v>
      </c>
      <c r="E39" t="s">
        <v>2</v>
      </c>
      <c r="G39" s="15" t="s">
        <v>36</v>
      </c>
      <c r="H39" s="14">
        <f>D39/25.4</f>
        <v>13.613889776904823</v>
      </c>
      <c r="I39" s="13" t="s">
        <v>38</v>
      </c>
    </row>
    <row r="40" spans="1:9" x14ac:dyDescent="0.3">
      <c r="C40" s="15" t="s">
        <v>40</v>
      </c>
      <c r="D40" s="22" t="s">
        <v>41</v>
      </c>
      <c r="E40" s="22"/>
      <c r="G40" s="15" t="s">
        <v>40</v>
      </c>
      <c r="H40" s="22" t="s">
        <v>41</v>
      </c>
      <c r="I40" s="22"/>
    </row>
  </sheetData>
  <mergeCells count="15">
    <mergeCell ref="H36:I36"/>
    <mergeCell ref="D40:E40"/>
    <mergeCell ref="H40:I40"/>
    <mergeCell ref="C30:C31"/>
    <mergeCell ref="D30:D31"/>
    <mergeCell ref="E30:F30"/>
    <mergeCell ref="E31:F31"/>
    <mergeCell ref="G30:G31"/>
    <mergeCell ref="D36:E36"/>
    <mergeCell ref="C24:C25"/>
    <mergeCell ref="G9:G10"/>
    <mergeCell ref="G15:G16"/>
    <mergeCell ref="D24:D25"/>
    <mergeCell ref="E24:F24"/>
    <mergeCell ref="E25:F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Bechtel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darrahg</cp:lastModifiedBy>
  <dcterms:created xsi:type="dcterms:W3CDTF">2014-10-18T19:32:08Z</dcterms:created>
  <dcterms:modified xsi:type="dcterms:W3CDTF">2014-10-18T22:41:51Z</dcterms:modified>
</cp:coreProperties>
</file>